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\Documents\HS Aalen\Master Applied Photonics\Fächer\Semester 1\Project\ExperimentsDokumentation\"/>
    </mc:Choice>
  </mc:AlternateContent>
  <xr:revisionPtr revIDLastSave="0" documentId="13_ncr:1_{FA116834-75D1-4356-AD7D-3835B2F7354E}" xr6:coauthVersionLast="47" xr6:coauthVersionMax="47" xr10:uidLastSave="{00000000-0000-0000-0000-000000000000}"/>
  <bookViews>
    <workbookView xWindow="-108" yWindow="-108" windowWidth="23256" windowHeight="12576" activeTab="2" xr2:uid="{C102FC04-7DAB-42E1-8817-5801455230B2}"/>
  </bookViews>
  <sheets>
    <sheet name="0h" sheetId="1" r:id="rId1"/>
    <sheet name="2h" sheetId="2" r:id="rId2"/>
    <sheet name="summary" sheetId="4" r:id="rId3"/>
    <sheet name="significance0h-2h" sheetId="5" r:id="rId4"/>
  </sheets>
  <externalReferences>
    <externalReference r:id="rId5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0" i="1" l="1"/>
  <c r="B29" i="1"/>
  <c r="B30" i="5"/>
  <c r="B29" i="5"/>
  <c r="F30" i="5"/>
  <c r="F29" i="5"/>
  <c r="B5" i="4" l="1"/>
  <c r="B4" i="4"/>
  <c r="B35" i="1" l="1"/>
  <c r="B36" i="1"/>
  <c r="B33" i="1"/>
  <c r="B25" i="2"/>
  <c r="B24" i="2"/>
  <c r="B32" i="1"/>
  <c r="B28" i="1"/>
</calcChain>
</file>

<file path=xl/sharedStrings.xml><?xml version="1.0" encoding="utf-8"?>
<sst xmlns="http://schemas.openxmlformats.org/spreadsheetml/2006/main" count="300" uniqueCount="174">
  <si>
    <t>02OT_MCF7_Laurdan_V001_66deg.dat</t>
  </si>
  <si>
    <t>66  67  68  69  70  71  72  73  74  75</t>
  </si>
  <si>
    <t>131.0012      142.7542      132.6016      109.0525      114.7391      88.69149      76.74515      99.41826       75.3282      85.03041</t>
  </si>
  <si>
    <t>67  68  69  70  71  73  74</t>
  </si>
  <si>
    <t>142.7542      132.6016      109.0525      114.7391      88.69149      99.41826       75.3282</t>
  </si>
  <si>
    <t>02OT_MCF7_Laurdan_V002_66deg.dat</t>
  </si>
  <si>
    <t>276.4815      122.6665      99.83686      88.53387       93.2343      95.07478      89.24303      88.00085      88.82788      86.76563</t>
  </si>
  <si>
    <t>122.6665      99.83686      88.53387       93.2343      95.07478      88.00085      88.82788</t>
  </si>
  <si>
    <t>02OT_MCF7_Laurdan_V003_66deg.dat</t>
  </si>
  <si>
    <t>116.6014      125.3379      120.7799      126.7418      120.4582      117.3396      122.8374      120.0639      120.8516      128.8151</t>
  </si>
  <si>
    <t>125.3379      120.7799      126.7418      120.4582      117.3396      120.0639      120.8516</t>
  </si>
  <si>
    <t>02OT_MCF7_Laurdan_V004_66deg.dat</t>
  </si>
  <si>
    <t>116.5018      118.2061      117.6138      121.0158      113.2615      126.8525       120.461      118.0276      114.5721      117.6911</t>
  </si>
  <si>
    <t>118.2061      117.6138      121.0158      113.2615      126.8525      118.0276      114.5721</t>
  </si>
  <si>
    <t>FileName</t>
  </si>
  <si>
    <t>Slope</t>
  </si>
  <si>
    <t>angle</t>
  </si>
  <si>
    <t>MaxCounts</t>
  </si>
  <si>
    <t>angleSelected</t>
  </si>
  <si>
    <t>MaxCountsSelected</t>
  </si>
  <si>
    <t>03OT_MCF7_LaurdanDox2h_V001_66deg.dat</t>
  </si>
  <si>
    <t>142.11      140.9675      128.0908      126.0459      137.4064      135.7765      138.6524      139.3022      133.4932       130.407</t>
  </si>
  <si>
    <t>140.9675      128.0908      126.0459      137.4064      135.7765      139.3022      133.4932</t>
  </si>
  <si>
    <t>03OT_MCF7_LaurdanDox2h_V002_66deg.dat</t>
  </si>
  <si>
    <t>136.0445      136.2172      137.9741      148.8458      144.3148      135.8615      140.5049      142.9894       137.819      137.3248</t>
  </si>
  <si>
    <t>136.2172      137.9741      148.8458      144.3148      135.8615      142.9894       137.819</t>
  </si>
  <si>
    <t>001OT_Laurdan_V001_66deg.dat</t>
  </si>
  <si>
    <t>239.1538      243.3424      206.5832      199.4656      116.0311      100.5728      109.0986      70.70736      93.61294      85.46441</t>
  </si>
  <si>
    <t>67  68  69  71  73</t>
  </si>
  <si>
    <t>243.3424      206.5832      199.4656      100.5728      70.70736</t>
  </si>
  <si>
    <t>001OT_Laurdan_V002_66deg.dat</t>
  </si>
  <si>
    <t>213.4444      227.3376      200.4833      210.3936      180.0507      139.6881      154.7465      99.31022      126.1422      107.2056</t>
  </si>
  <si>
    <t>227.3376      200.4833      210.3936      139.6881      99.31022</t>
  </si>
  <si>
    <t>002OT_Laurdan_V001_66deg.dat</t>
  </si>
  <si>
    <t>168.5119      186.3004      172.2757      156.4248      156.5656      130.3919      142.7517      102.6304        115.62      109.9339</t>
  </si>
  <si>
    <t>186.3004      172.2757      156.4248      130.3919      102.6304</t>
  </si>
  <si>
    <t>002OT_Laurdan_V002_66deg.dat</t>
  </si>
  <si>
    <t>181.8851      193.9478      168.5268      187.2191      165.0205      129.6641      145.3071      94.97885       113.847      106.8152</t>
  </si>
  <si>
    <t>193.9478      168.5268      187.2191      129.6641      94.97885</t>
  </si>
  <si>
    <t>002OT_Laurdan_V003_66deg.dat</t>
  </si>
  <si>
    <t>198.2222       212.273      183.2522      192.2365      186.8139      143.3858      167.3214      102.9899      125.9067      123.5925</t>
  </si>
  <si>
    <t>212.273      183.2522      192.2365      143.3858      102.9899</t>
  </si>
  <si>
    <t>24h</t>
  </si>
  <si>
    <t>004OT_Laurdan_D02_V001_66deg.dat</t>
  </si>
  <si>
    <t>96.82506      103.4659      104.4546       90.0231      112.1271       89.7004      88.60791      59.32491       67.6389       58.9027</t>
  </si>
  <si>
    <t>103.4659      104.4546       90.0231       89.7004      59.32491</t>
  </si>
  <si>
    <t>004OT_Laurdan_D02_V002_66deg.dat</t>
  </si>
  <si>
    <t>169.3716      185.5626        164.91      142.8028      128.1431      121.2168      116.8858      84.68253      98.39752      87.15754</t>
  </si>
  <si>
    <t>185.5626        164.91      142.8028      121.2168      84.68253</t>
  </si>
  <si>
    <t>550.0618       572.471      562.6619       546.794      561.0056      482.7264      373.4345      330.6339      341.9127      305.2479</t>
  </si>
  <si>
    <t>572.471      562.6619       546.794      482.7264      330.6339</t>
  </si>
  <si>
    <t>539.2768      597.6198      544.2992      549.4915      563.7254      458.3763      402.3883      254.5907      282.8161      240.4606</t>
  </si>
  <si>
    <t>597.6198      544.2992      549.4915      458.3763      254.5907</t>
  </si>
  <si>
    <t>001OT_Laurdan_V003_66deg.dat</t>
  </si>
  <si>
    <t>156.1165      162.8442      153.9518       149.456       155.224      153.0425      155.2123      94.26579      113.9688       92.3789</t>
  </si>
  <si>
    <t>162.8442      153.9518       149.456      153.0425      94.26579</t>
  </si>
  <si>
    <t>268.0686      287.4371      263.3158      244.3922       240.371      216.4586      212.3621      126.8835      169.3531      137.2209</t>
  </si>
  <si>
    <t>287.4371      263.3158      244.3922      216.4586      126.8835</t>
  </si>
  <si>
    <t>368.8399      461.4885      453.7805      454.7533      463.0336      406.8516      415.7905      219.2488      299.5501      201.3407</t>
  </si>
  <si>
    <t>461.4885      453.7805      454.7533      406.8516      219.2488</t>
  </si>
  <si>
    <t>242.6931      272.7906      251.5936      253.5188      241.8835      212.7328      227.6157      139.7741       181.658      145.0099</t>
  </si>
  <si>
    <t>272.7906      251.5936      253.5188      212.7328      139.7741</t>
  </si>
  <si>
    <t>002OT_Laurdan_V004_66deg.dat</t>
  </si>
  <si>
    <t>264.3476      307.6012      281.5797      282.5292      278.4436      243.1035      251.3132      148.1905      200.2644       144.718</t>
  </si>
  <si>
    <t>307.6012      281.5797      282.5292      243.1035      148.1905</t>
  </si>
  <si>
    <t>003OT_Laurdan_D2h_V002_66deg.dat</t>
  </si>
  <si>
    <t>258.5973       285.012      275.7501      253.7268      266.8582      204.0396      240.7805      145.0616       188.811       151.759</t>
  </si>
  <si>
    <t>285.012      275.7501      253.7268      204.0396      145.0616</t>
  </si>
  <si>
    <t>003OT_Laurdan_D2h_V003_66deg.dat</t>
  </si>
  <si>
    <t>216.4518      256.3019      234.3722      214.3694       208.819      169.7701      206.9101      113.8686      158.9813      137.8347</t>
  </si>
  <si>
    <t>256.3019      234.3722      214.3694      169.7701      113.8686</t>
  </si>
  <si>
    <t>003OT_Laurdan_D2h_V001_66deg.dat</t>
  </si>
  <si>
    <t>203.6662      218.2235       198.628      192.9453      191.0117      171.6789      178.6617      129.7505      150.8605      137.4834</t>
  </si>
  <si>
    <t>218.2235       198.628      192.9453      171.6789      129.7505</t>
  </si>
  <si>
    <t>004OT_Laurdan_D2h_V001_66deg.dat</t>
  </si>
  <si>
    <t>757.4666       880.061      764.0681      674.6364      654.0817      500.7644      503.3533      309.4535      286.1716      245.0839</t>
  </si>
  <si>
    <t>880.061      764.0681      674.6364      500.7644      309.4535</t>
  </si>
  <si>
    <t>004OT_Laurdan_D2h_V002_66deg.dat</t>
  </si>
  <si>
    <t>868.83106      1059.6247      923.68751      791.96185      775.72744      540.07385      543.12112      333.13286      302.59906      261.16218</t>
  </si>
  <si>
    <t>1059.6247      923.68751      791.96185      540.07385      333.13286</t>
  </si>
  <si>
    <t>004OT_Laurdan_D2h_V003_66deg.dat</t>
  </si>
  <si>
    <t>671.7279      804.2565      685.6504      613.1968      613.2808      461.0677      454.9663      275.9227      269.8312      228.1735</t>
  </si>
  <si>
    <t>804.2565      685.6504      613.1968      461.0677      275.9227</t>
  </si>
  <si>
    <t>004OT_Laurdan_D2h_V004_66deg.dat</t>
  </si>
  <si>
    <t>873.38546      1000.9432      893.16639      767.11734      776.61235      636.15996      579.46594      344.78425       332.4529      266.05306</t>
  </si>
  <si>
    <t>1000.9432      893.16639      767.11734      636.15996      344.78425</t>
  </si>
  <si>
    <t>004OT_Laurdan_D2h_V005_66deg.dat</t>
  </si>
  <si>
    <t>934.8275      1136.3294      969.11399      879.66048      890.69467      717.56899      665.68396      376.82477      368.60583      289.89164</t>
  </si>
  <si>
    <t>1136.3294      969.11399      879.66048      717.56899      376.82477</t>
  </si>
  <si>
    <t>004OT_Laurdan_D2h_V006_66deg.dat</t>
  </si>
  <si>
    <t>631.1465      712.8048       623.478      557.7447      551.8648      435.8903      418.1684      261.0142       254.976      215.7465</t>
  </si>
  <si>
    <t>712.8048       623.478      557.7447      435.8903      261.0142</t>
  </si>
  <si>
    <t>316.2321      321.2401       282.246      264.7159      245.2014      220.9313      210.4356       149.091      149.9791      138.4144</t>
  </si>
  <si>
    <t>321.2401       282.246      264.7159      220.9313       149.091</t>
  </si>
  <si>
    <t>357.923      363.7876       314.285      308.7375      297.0083      261.3703      238.1937      169.2553      179.6643      143.7832</t>
  </si>
  <si>
    <t>363.7876       314.285      308.7375      261.3703      169.2553</t>
  </si>
  <si>
    <t>331.5648      380.6123      341.3911      334.2151      327.1161       276.525      260.0544      182.1161       176.547       145.832</t>
  </si>
  <si>
    <t>380.6123      341.3911      334.2151       276.525      182.1161</t>
  </si>
  <si>
    <t>001OT_Laurdan_V004_66deg.dat</t>
  </si>
  <si>
    <t>275.0527      321.5833      279.3822      270.3756      285.3516      241.2766      229.1071      164.1445       163.737      139.6013</t>
  </si>
  <si>
    <t>321.5833      279.3822      270.3756      241.2766      164.1445</t>
  </si>
  <si>
    <t>Average</t>
  </si>
  <si>
    <t>average</t>
  </si>
  <si>
    <t>avg selected excluding 24h</t>
  </si>
  <si>
    <t>average selected including 24h</t>
  </si>
  <si>
    <t>Stdev selected including 24h</t>
  </si>
  <si>
    <t>172.9055      192.4402      170.8527      181.5765      161.0214       129.872      132.8855      101.3724      129.0888      114.6852</t>
  </si>
  <si>
    <t>192.4402      170.8527      181.5765       129.872      101.3724</t>
  </si>
  <si>
    <t>203.1515      219.1577      189.1098      184.4848       150.045      122.3178       145.142      93.05175      114.0699      98.65086</t>
  </si>
  <si>
    <t>219.1577      189.1098      184.4848      122.3178      93.05175</t>
  </si>
  <si>
    <t>66  67  68  69  70  71  72  74  75</t>
  </si>
  <si>
    <t>120.772      135.2567      120.6496      113.9728      107.7949      88.58255      95.92548      74.52582      72.96192</t>
  </si>
  <si>
    <t>67  68  69  71  74</t>
  </si>
  <si>
    <t>135.2567      120.6496      113.9728      88.58255      74.52582</t>
  </si>
  <si>
    <t>146.3539      165.7704      152.4525      149.9954      144.4429      119.4769        126.67      87.19336      104.2929      92.96085</t>
  </si>
  <si>
    <t>165.7704      152.4525      149.9954      119.4769      87.19336</t>
  </si>
  <si>
    <t>001OT_D2h_Laurdan_V001_66deg.dat</t>
  </si>
  <si>
    <t>177.072      212.3995      190.8593      184.4485      186.1897      157.5871      153.2894      96.98503      117.2469      105.7938</t>
  </si>
  <si>
    <t>212.3995      190.8593      184.4485      157.5871      96.98503</t>
  </si>
  <si>
    <t>001OT_D2h_Laurdan_V002_66deg.dat</t>
  </si>
  <si>
    <t>112.4469      111.9111      106.5396       110.649      113.9542      120.6195      110.7557      87.49856      105.4494      100.3519</t>
  </si>
  <si>
    <t>111.9111      106.5396       110.649      120.6195      87.49856</t>
  </si>
  <si>
    <t>002OT_D2h_Laurdan_V001_66deg.dat</t>
  </si>
  <si>
    <t>161.5876      138.6955      109.8548      108.2506      97.08386      85.87448      91.46663      64.40609      78.41328      69.80207</t>
  </si>
  <si>
    <t>138.6955      109.8548      108.2506      85.87448      64.40609</t>
  </si>
  <si>
    <t>002OT_D2h_Laurdan_V002_66deg.dat</t>
  </si>
  <si>
    <t>153.2779      159.6405      138.5999       145.442      127.8531       114.344      128.0409      96.14692      111.3146      91.00297</t>
  </si>
  <si>
    <t>159.6405      138.5999       145.442       114.344      96.14692</t>
  </si>
  <si>
    <t>002OT_D2h_Laurdan_V003_66deg.dat</t>
  </si>
  <si>
    <t>114.5133      127.7053      107.1918       105.303      102.4589      87.90632      98.61589       67.8608      82.86487      79.64859</t>
  </si>
  <si>
    <t>127.7053      107.1918       105.303      87.90632       67.8608</t>
  </si>
  <si>
    <t>003OT_Laurdan_Dox2h_4Days_V001_66deg.dat</t>
  </si>
  <si>
    <t>201.3271      215.8966      203.3044      212.3524      194.0664      146.9445      174.9322      134.4611      138.1837      131.3058</t>
  </si>
  <si>
    <t>215.8966      203.3044      212.3524      146.9445      134.4611</t>
  </si>
  <si>
    <t>003OT_Laurdan_Dox2h_4Days_V002_66deg.dat</t>
  </si>
  <si>
    <t>207.4682      215.9597      199.5267      202.9273      202.5127      157.4434      186.0776      136.3913       145.143      137.7139</t>
  </si>
  <si>
    <t>215.9597      199.5267      202.9273      157.4434      136.3913</t>
  </si>
  <si>
    <t>003OT_Laurdan_Dox2h_4Days_V004_66deg.dat</t>
  </si>
  <si>
    <t>209.7989      242.4503      212.4634      213.8086      204.5457      160.8103      182.7896      144.4182      146.8182      138.5942</t>
  </si>
  <si>
    <t>242.4503      212.4634      213.8086      160.8103      144.4182</t>
  </si>
  <si>
    <t>stdev</t>
  </si>
  <si>
    <t>Date</t>
  </si>
  <si>
    <t>avg 24h only</t>
  </si>
  <si>
    <t>0h</t>
  </si>
  <si>
    <t>2h</t>
  </si>
  <si>
    <t>factor 0-2h</t>
  </si>
  <si>
    <t>factor0-24</t>
  </si>
  <si>
    <t>Control group</t>
  </si>
  <si>
    <t>Experiment group</t>
  </si>
  <si>
    <t>0 hours</t>
  </si>
  <si>
    <t>MaxCounts at Value (excluding 0) [nm]</t>
  </si>
  <si>
    <t>24hours</t>
  </si>
  <si>
    <t>MaxCounts at Value [nm]</t>
  </si>
  <si>
    <t>attempt</t>
  </si>
  <si>
    <t>t-Test: Two-Sample Assuming Unequal Variances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</si>
  <si>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</si>
  <si>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</si>
  <si>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</si>
  <si>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</si>
  <si>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</si>
  <si>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</si>
  <si>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</si>
  <si>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</si>
  <si>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</si>
  <si>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</si>
  <si>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t Stat&gt;0: 1. Mean &gt; 2.Mean; t Stat&lt;0: 1.Mean &lt;2.Mean</t>
  </si>
  <si>
    <t>t Stat muss größer tCritical sein um Effekt zu bestätigen</t>
  </si>
  <si>
    <t>wenn P&lt;&lt;alpha--&gt;Signifikater Effekt, Nullhypothese wird verworfen</t>
  </si>
  <si>
    <t>Var</t>
  </si>
  <si>
    <t>0h MCF7</t>
  </si>
  <si>
    <t>2h MCF7</t>
  </si>
  <si>
    <t>MCF7</t>
  </si>
  <si>
    <t>Statistical Significance</t>
  </si>
  <si>
    <t>bar length (X,Y)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</si>
</sst>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auto="1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auto="1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auto="1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5">
    <xf numFmtId="0" fontId="0" fillId="0" borderId="0"/>
    <xf numFmtId="0" fontId="6" fillId="0" borderId="0"/>
    <xf numFmtId="0" fontId="5" fillId="0" borderId="0"/>
    <xf numFmtId="0" fontId="7" fillId="0" borderId="0"/>
    <xf numFmtId="0" fontId="7" fillId="0" borderId="0"/>
  </cellStyleXfs>
  <cellXfs count="70">
    <xf numFmtId="0" fontId="0" fillId="0" borderId="0" xfId="0"/>
    <xf numFmtId="14" fontId="0" fillId="0" borderId="0" xfId="0" applyNumberFormat="1"/>
    <xf numFmtId="0" fontId="1" fillId="0" borderId="4" xfId="0" applyFont="1" applyBorder="1"/>
    <xf numFmtId="0" fontId="0" fillId="0" borderId="5" xfId="0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8" xfId="0" applyBorder="1"/>
    <xf numFmtId="0" fontId="0" fillId="0" borderId="9" xfId="0" applyBorder="1" applyAlignment="1">
      <alignment wrapText="1"/>
    </xf>
    <xf numFmtId="0" fontId="0" fillId="0" borderId="10" xfId="0" applyBorder="1"/>
    <xf numFmtId="0" fontId="0" fillId="2" borderId="11" xfId="0" applyFill="1" applyBorder="1"/>
    <xf numFmtId="0" fontId="0" fillId="0" borderId="11" xfId="0" applyBorder="1" applyAlignment="1">
      <alignment wrapText="1"/>
    </xf>
    <xf numFmtId="0" fontId="0" fillId="0" borderId="11" xfId="0" applyBorder="1"/>
    <xf numFmtId="0" fontId="0" fillId="2" borderId="12" xfId="0" applyFill="1" applyBorder="1"/>
    <xf numFmtId="0" fontId="1" fillId="0" borderId="0" xfId="0" applyFont="1" applyAlignment="1">
      <alignment vertical="center"/>
    </xf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9" xfId="0" applyBorder="1"/>
    <xf numFmtId="0" fontId="3" fillId="0" borderId="0" xfId="0" applyFont="1" applyAlignment="1">
      <alignment horizontal="center"/>
    </xf>
    <xf numFmtId="164" fontId="0" fillId="0" borderId="0" xfId="0" applyNumberFormat="1"/>
    <xf numFmtId="0" fontId="4" fillId="0" borderId="0" xfId="0" applyFont="1"/>
    <xf numFmtId="165" fontId="4" fillId="0" borderId="0" xfId="0" applyNumberFormat="1" applyFont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0" fillId="0" borderId="16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16" xfId="0" applyFill="1" applyBorder="1"/>
    <xf numFmtId="0" fontId="0" fillId="3" borderId="0" xfId="0" applyFill="1"/>
    <xf numFmtId="0" fontId="0" fillId="3" borderId="17" xfId="0" applyFill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4" xfId="0" applyBorder="1"/>
    <xf numFmtId="2" fontId="0" fillId="0" borderId="14" xfId="0" applyNumberFormat="1" applyBorder="1"/>
    <xf numFmtId="2" fontId="0" fillId="0" borderId="8" xfId="0" applyNumberFormat="1" applyBorder="1"/>
    <xf numFmtId="2" fontId="0" fillId="0" borderId="15" xfId="0" applyNumberFormat="1" applyBorder="1"/>
    <xf numFmtId="2" fontId="0" fillId="0" borderId="9" xfId="0" applyNumberFormat="1" applyBorder="1"/>
    <xf numFmtId="2" fontId="0" fillId="0" borderId="12" xfId="0" applyNumberFormat="1" applyBorder="1"/>
    <xf numFmtId="2" fontId="0" fillId="0" borderId="11" xfId="0" applyNumberFormat="1" applyBorder="1"/>
    <xf numFmtId="0" fontId="0" fillId="0" borderId="0" xfId="0" applyFill="1" applyBorder="1" applyAlignment="1"/>
    <xf numFmtId="0" fontId="0" fillId="0" borderId="20" xfId="0" applyFill="1" applyBorder="1" applyAlignment="1"/>
    <xf numFmtId="0" fontId="3" fillId="0" borderId="18" xfId="0" applyFont="1" applyFill="1" applyBorder="1" applyAlignment="1">
      <alignment horizontal="center"/>
    </xf>
    <xf numFmtId="0" fontId="0" fillId="2" borderId="0" xfId="0" applyFill="1" applyBorder="1" applyAlignment="1"/>
    <xf numFmtId="0" fontId="0" fillId="0" borderId="0" xfId="0"/>
    <xf numFmtId="0" fontId="0" fillId="0" borderId="0" xfId="0" applyFill="1" applyBorder="1" applyAlignment="1">
      <alignment horizontal="left"/>
    </xf>
    <xf numFmtId="0" fontId="0" fillId="0" borderId="0" xfId="0" applyBorder="1"/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0" fillId="3" borderId="1" xfId="0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  <xf numFmtId="0" fontId="0" fillId="3" borderId="21" xfId="0" applyFill="1" applyBorder="1" applyAlignment="1">
      <alignment horizontal="center" wrapText="1"/>
    </xf>
  </cellXfs>
  <cellStyles count="5">
    <cellStyle name="Normal" xfId="0" builtinId="0"/>
    <cellStyle name="Standard 2" xfId="1" xr:uid="{7B8FFC87-1341-4FEE-9B08-2A8B388C88B3}"/>
    <cellStyle name="Standard 2 2" xfId="4" xr:uid="{FC90868E-23F7-4E36-9FAA-08326A996BEA}"/>
    <cellStyle name="Standard 3" xfId="3" xr:uid="{DC1DF220-2576-4638-B869-3F16DEED99EC}"/>
    <cellStyle name="Standard 4" xfId="2" xr:uid="{222538DD-5AB4-452C-B5D8-E6DFE0818C60}"/>
  </cellStyles>
  <dxfs count="0"/>
  <tableStyles count="0" defaultTableStyle="TableStyleMedium2" defaultPivotStyle="PivotStyleLight16"/>
  <colors>
    <mruColors>
      <color rgb="FF0068B4"/>
      <color rgb="FF66A5D2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summary!$B$1</c:f>
              <c:strCache>
                <c:ptCount val="1"/>
                <c:pt idx="0">
                  <c:v>0h</c:v>
                </c:pt>
              </c:strCache>
            </c:strRef>
          </c:tx>
          <c:spPr>
            <a:solidFill>
              <a:srgbClr val="0068B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(summary!$B$3,summary!$D$2)</c:f>
                <c:numCache>
                  <c:formatCode>General</c:formatCode>
                  <c:ptCount val="2"/>
                  <c:pt idx="0">
                    <c:v>9.5254561019248367</c:v>
                  </c:pt>
                  <c:pt idx="1">
                    <c:v>0</c:v>
                  </c:pt>
                </c:numCache>
              </c:numRef>
            </c:plus>
            <c:minus>
              <c:numRef>
                <c:f>(summary!$B$3,summary!$D$2)</c:f>
                <c:numCache>
                  <c:formatCode>General</c:formatCode>
                  <c:ptCount val="2"/>
                  <c:pt idx="0">
                    <c:v>9.5254561019248367</c:v>
                  </c:pt>
                  <c:pt idx="1">
                    <c:v>0</c:v>
                  </c:pt>
                </c:numCache>
              </c:numRef>
            </c:minus>
            <c:spPr>
              <a:noFill/>
              <a:ln w="222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(summary!$B$1,summary!$C$1)</c:f>
              <c:strCache>
                <c:ptCount val="2"/>
                <c:pt idx="0">
                  <c:v>0h</c:v>
                </c:pt>
                <c:pt idx="1">
                  <c:v>2h</c:v>
                </c:pt>
              </c:strCache>
            </c:strRef>
          </c:cat>
          <c:val>
            <c:numRef>
              <c:f>(summary!$B$2,summary!$D$2)</c:f>
              <c:numCache>
                <c:formatCode>General</c:formatCode>
                <c:ptCount val="2"/>
                <c:pt idx="0">
                  <c:v>21.793745939108909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03-473F-95F3-52313C24A765}"/>
            </c:ext>
          </c:extLst>
        </c:ser>
        <c:ser>
          <c:idx val="1"/>
          <c:order val="1"/>
          <c:tx>
            <c:strRef>
              <c:f>summary!$C$1</c:f>
              <c:strCache>
                <c:ptCount val="1"/>
                <c:pt idx="0">
                  <c:v>2h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66A5D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AF1-47B0-89F3-99DF41602740}"/>
              </c:ext>
            </c:extLst>
          </c:dPt>
          <c:errBars>
            <c:errBarType val="both"/>
            <c:errValType val="cust"/>
            <c:noEndCap val="0"/>
            <c:plus>
              <c:numRef>
                <c:f>(summary!$E$2,summary!$C$3)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28.499702391960891</c:v>
                  </c:pt>
                </c:numCache>
              </c:numRef>
            </c:plus>
            <c:minus>
              <c:numRef>
                <c:f>(summary!$E$2,summary!$C$3)</c:f>
                <c:numCache>
                  <c:formatCode>General</c:formatCode>
                  <c:ptCount val="2"/>
                  <c:pt idx="0">
                    <c:v>0</c:v>
                  </c:pt>
                  <c:pt idx="1">
                    <c:v>28.499702391960891</c:v>
                  </c:pt>
                </c:numCache>
              </c:numRef>
            </c:minus>
            <c:spPr>
              <a:noFill/>
              <a:ln w="222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(summary!$B$1,summary!$C$1)</c:f>
              <c:strCache>
                <c:ptCount val="2"/>
                <c:pt idx="0">
                  <c:v>0h</c:v>
                </c:pt>
                <c:pt idx="1">
                  <c:v>2h</c:v>
                </c:pt>
              </c:strCache>
            </c:strRef>
          </c:cat>
          <c:val>
            <c:numRef>
              <c:f>(summary!$E$2,summary!$C$2)</c:f>
              <c:numCache>
                <c:formatCode>General</c:formatCode>
                <c:ptCount val="2"/>
                <c:pt idx="0">
                  <c:v>0</c:v>
                </c:pt>
                <c:pt idx="1">
                  <c:v>53.677278175508043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03-473F-95F3-52313C24A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overlap val="100"/>
        <c:axId val="394604136"/>
        <c:axId val="394602168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summary!$F$1</c15:sqref>
                        </c15:formulaRef>
                      </c:ext>
                    </c:extLst>
                    <c:strCache>
                      <c:ptCount val="1"/>
                      <c:pt idx="0">
                        <c:v>24h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summary!$F$3</c15:sqref>
                          </c15:formulaRef>
                        </c:ext>
                      </c:extLst>
                      <c:numCache>
                        <c:formatCode>General</c:formatCode>
                        <c:ptCount val="1"/>
                        <c:pt idx="0">
                          <c:v>15.09011997022478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summary!$F$3</c15:sqref>
                          </c15:formulaRef>
                        </c:ext>
                      </c:extLst>
                      <c:numCache>
                        <c:formatCode>General</c:formatCode>
                        <c:ptCount val="1"/>
                        <c:pt idx="0">
                          <c:v>15.09011997022478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strRef>
                    <c:extLst>
                      <c:ext uri="{02D57815-91ED-43cb-92C2-25804820EDAC}">
                        <c15:formulaRef>
                          <c15:sqref>(summary!$B$1,summary!$C$1)</c15:sqref>
                        </c15:formulaRef>
                      </c:ext>
                    </c:extLst>
                    <c:strCache>
                      <c:ptCount val="2"/>
                      <c:pt idx="0">
                        <c:v>0h</c:v>
                      </c:pt>
                      <c:pt idx="1">
                        <c:v>2h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summary!$F$2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26.004707632959025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EA03-473F-95F3-52313C24A765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3"/>
          <c:order val="3"/>
          <c:tx>
            <c:strRef>
              <c:f>summary!$A$14</c:f>
              <c:strCache>
                <c:ptCount val="1"/>
                <c:pt idx="0">
                  <c:v>bar length (X,Y)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summary!$B$14:$B$17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</c:numCache>
            </c:numRef>
          </c:xVal>
          <c:yVal>
            <c:numRef>
              <c:f>summary!$C$14:$C$17</c:f>
              <c:numCache>
                <c:formatCode>General</c:formatCode>
                <c:ptCount val="4"/>
                <c:pt idx="0">
                  <c:v>35</c:v>
                </c:pt>
                <c:pt idx="1">
                  <c:v>88</c:v>
                </c:pt>
                <c:pt idx="2">
                  <c:v>88</c:v>
                </c:pt>
                <c:pt idx="3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AF1-47B0-89F3-99DF41602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4604136"/>
        <c:axId val="394602168"/>
      </c:scatterChart>
      <c:catAx>
        <c:axId val="394604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4602168"/>
        <c:crosses val="autoZero"/>
        <c:auto val="1"/>
        <c:lblAlgn val="ctr"/>
        <c:lblOffset val="100"/>
        <c:noMultiLvlLbl val="0"/>
      </c:catAx>
      <c:valAx>
        <c:axId val="394602168"/>
        <c:scaling>
          <c:orientation val="minMax"/>
          <c:max val="95"/>
          <c:min val="0"/>
        </c:scaling>
        <c:delete val="0"/>
        <c:axPos val="l"/>
        <c:majorGridlines>
          <c:spPr>
            <a:ln w="12700" cap="flat" cmpd="sng" algn="ctr">
              <a:solidFill>
                <a:schemeClr val="tx1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Cell-Substrate Distances [nm]</a:t>
                </a:r>
              </a:p>
            </c:rich>
          </c:tx>
          <c:layout>
            <c:manualLayout>
              <c:xMode val="edge"/>
              <c:yMode val="edge"/>
              <c:x val="1.7673536384175365E-2"/>
              <c:y val="0.114055371815272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25400">
            <a:solidFill>
              <a:schemeClr val="tx1"/>
            </a:solidFill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4604136"/>
        <c:crosses val="autoZero"/>
        <c:crossBetween val="between"/>
        <c:minorUnit val="2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chemeClr val="bg1"/>
      </a:solidFill>
      <a:round/>
    </a:ln>
    <a:effectLst/>
  </c:spPr>
  <c:txPr>
    <a:bodyPr/>
    <a:lstStyle/>
    <a:p>
      <a:pPr>
        <a:defRPr sz="3200" b="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94215</xdr:colOff>
      <xdr:row>0</xdr:row>
      <xdr:rowOff>0</xdr:rowOff>
    </xdr:from>
    <xdr:to>
      <xdr:col>14</xdr:col>
      <xdr:colOff>138546</xdr:colOff>
      <xdr:row>42</xdr:row>
      <xdr:rowOff>134389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CA80D24-B34C-4D9D-8BA4-AA84AB234F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0.49486</cdr:x>
      <cdr:y>0.0371</cdr:y>
    </cdr:from>
    <cdr:to>
      <cdr:x>0.83014</cdr:x>
      <cdr:y>0.08809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4955A0B8-A664-4F66-8127-1C74CB329CF2}"/>
            </a:ext>
          </a:extLst>
        </cdr:cNvPr>
        <cdr:cNvSpPr txBox="1"/>
      </cdr:nvSpPr>
      <cdr:spPr>
        <a:xfrm xmlns:a="http://schemas.openxmlformats.org/drawingml/2006/main">
          <a:off x="2133605" y="285632"/>
          <a:ext cx="1445585" cy="39254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>
            <a:alpha val="89804"/>
          </a:srgbClr>
        </a:solidFill>
      </cdr:spPr>
      <cdr:txBody>
        <a:bodyPr xmlns:a="http://schemas.openxmlformats.org/drawingml/2006/main" wrap="none" lIns="14400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2800" baseline="0">
              <a:latin typeface="Arial" panose="020B0604020202020204" pitchFamily="34" charset="0"/>
              <a:cs typeface="Arial" panose="020B0604020202020204" pitchFamily="34" charset="0"/>
            </a:rPr>
            <a:t>p &lt; 0.0022 </a:t>
          </a:r>
          <a:endParaRPr lang="en-GB" sz="2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eriodC_Subcult_28_3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102021"/>
      <sheetName val="28102021"/>
      <sheetName val="05112021"/>
      <sheetName val="Meas0710-0511"/>
      <sheetName val="SubculturesEvaluation"/>
      <sheetName val="1911202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C6" t="str">
            <v>28-35</v>
          </cell>
          <cell r="E6" t="str">
            <v>48-50</v>
          </cell>
          <cell r="G6" t="str">
            <v>56-64</v>
          </cell>
        </row>
        <row r="7">
          <cell r="D7" t="str">
            <v>2 hours</v>
          </cell>
        </row>
        <row r="8">
          <cell r="D8">
            <v>147.38888888888889</v>
          </cell>
          <cell r="F8">
            <v>126</v>
          </cell>
          <cell r="H8">
            <v>67.571428571428569</v>
          </cell>
        </row>
        <row r="9">
          <cell r="C9">
            <v>58.033815006516036</v>
          </cell>
          <cell r="D9">
            <v>38.300881404216632</v>
          </cell>
          <cell r="E9">
            <v>14.651507317223956</v>
          </cell>
          <cell r="F9">
            <v>20.11632835948615</v>
          </cell>
          <cell r="G9">
            <v>13.781258176345032</v>
          </cell>
          <cell r="H9">
            <v>28.758180871414087</v>
          </cell>
        </row>
        <row r="13">
          <cell r="C13">
            <v>0.85499999999999998</v>
          </cell>
          <cell r="D13">
            <v>185</v>
          </cell>
          <cell r="E13">
            <v>1.855</v>
          </cell>
          <cell r="F13">
            <v>130</v>
          </cell>
          <cell r="G13">
            <v>2.8530000000000002</v>
          </cell>
          <cell r="H13">
            <v>80</v>
          </cell>
        </row>
        <row r="14">
          <cell r="C14">
            <v>0.85499999999999998</v>
          </cell>
          <cell r="D14">
            <v>205</v>
          </cell>
          <cell r="E14">
            <v>1.855</v>
          </cell>
          <cell r="F14">
            <v>165</v>
          </cell>
          <cell r="G14">
            <v>2.8530000000000002</v>
          </cell>
          <cell r="H14">
            <v>125</v>
          </cell>
        </row>
        <row r="15">
          <cell r="C15">
            <v>1.1458999999999999</v>
          </cell>
          <cell r="D15">
            <v>205</v>
          </cell>
          <cell r="E15">
            <v>2.145</v>
          </cell>
          <cell r="F15">
            <v>165</v>
          </cell>
          <cell r="G15">
            <v>3.145</v>
          </cell>
          <cell r="H15">
            <v>125</v>
          </cell>
        </row>
        <row r="16">
          <cell r="C16">
            <v>1.1458999999999999</v>
          </cell>
          <cell r="D16">
            <v>195</v>
          </cell>
          <cell r="E16">
            <v>2.145</v>
          </cell>
          <cell r="F16">
            <v>155</v>
          </cell>
          <cell r="G16">
            <v>3.145</v>
          </cell>
          <cell r="H16">
            <v>115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95A4-B7D2-43C1-AFFE-EA3EFD459E6B}">
  <dimension ref="A1:H36"/>
  <sheetViews>
    <sheetView topLeftCell="A4" zoomScale="85" zoomScaleNormal="85" workbookViewId="0">
      <selection activeCell="B30" sqref="B30"/>
    </sheetView>
  </sheetViews>
  <sheetFormatPr defaultRowHeight="14.4" x14ac:dyDescent="0.3"/>
  <cols>
    <col min="1" max="1" width="33.33203125" bestFit="1" customWidth="1"/>
    <col min="3" max="3" width="6" customWidth="1"/>
    <col min="4" max="4" width="10.5546875" customWidth="1"/>
    <col min="5" max="5" width="20.5546875" bestFit="1" customWidth="1"/>
    <col min="6" max="6" width="71.5546875" bestFit="1" customWidth="1"/>
    <col min="7" max="7" width="10.109375" bestFit="1" customWidth="1"/>
  </cols>
  <sheetData>
    <row r="1" spans="1:8" x14ac:dyDescent="0.3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141</v>
      </c>
    </row>
    <row r="2" spans="1:8" x14ac:dyDescent="0.3">
      <c r="A2" t="s">
        <v>0</v>
      </c>
      <c r="B2">
        <v>0</v>
      </c>
      <c r="C2" t="s">
        <v>1</v>
      </c>
      <c r="D2" t="s">
        <v>2</v>
      </c>
      <c r="E2" t="s">
        <v>3</v>
      </c>
      <c r="F2" t="s">
        <v>4</v>
      </c>
      <c r="G2" s="1">
        <v>44651</v>
      </c>
    </row>
    <row r="3" spans="1:8" x14ac:dyDescent="0.3">
      <c r="A3" t="s">
        <v>5</v>
      </c>
      <c r="B3">
        <v>0</v>
      </c>
      <c r="C3" t="s">
        <v>1</v>
      </c>
      <c r="D3" t="s">
        <v>6</v>
      </c>
      <c r="E3" t="s">
        <v>3</v>
      </c>
      <c r="F3" t="s">
        <v>7</v>
      </c>
      <c r="G3" s="1">
        <v>44651</v>
      </c>
    </row>
    <row r="4" spans="1:8" x14ac:dyDescent="0.3">
      <c r="A4" t="s">
        <v>8</v>
      </c>
      <c r="B4">
        <v>0</v>
      </c>
      <c r="C4" t="s">
        <v>1</v>
      </c>
      <c r="D4" t="s">
        <v>9</v>
      </c>
      <c r="E4" t="s">
        <v>3</v>
      </c>
      <c r="F4" t="s">
        <v>10</v>
      </c>
      <c r="G4" s="1">
        <v>44651</v>
      </c>
    </row>
    <row r="5" spans="1:8" x14ac:dyDescent="0.3">
      <c r="A5" t="s">
        <v>11</v>
      </c>
      <c r="B5">
        <v>0</v>
      </c>
      <c r="C5" t="s">
        <v>1</v>
      </c>
      <c r="D5" t="s">
        <v>12</v>
      </c>
      <c r="E5" t="s">
        <v>3</v>
      </c>
      <c r="F5" t="s">
        <v>13</v>
      </c>
      <c r="G5" s="1">
        <v>44651</v>
      </c>
    </row>
    <row r="6" spans="1:8" x14ac:dyDescent="0.3">
      <c r="A6" t="s">
        <v>26</v>
      </c>
      <c r="B6">
        <v>124.78259042760226</v>
      </c>
      <c r="C6" t="s">
        <v>1</v>
      </c>
      <c r="D6" t="s">
        <v>27</v>
      </c>
      <c r="E6" t="s">
        <v>28</v>
      </c>
      <c r="F6" t="s">
        <v>29</v>
      </c>
      <c r="G6" s="1">
        <v>44659</v>
      </c>
      <c r="H6" t="s">
        <v>42</v>
      </c>
    </row>
    <row r="7" spans="1:8" x14ac:dyDescent="0.3">
      <c r="A7" t="s">
        <v>30</v>
      </c>
      <c r="B7">
        <v>42.670337444287682</v>
      </c>
      <c r="C7" t="s">
        <v>1</v>
      </c>
      <c r="D7" t="s">
        <v>31</v>
      </c>
      <c r="E7" t="s">
        <v>28</v>
      </c>
      <c r="F7" t="s">
        <v>32</v>
      </c>
      <c r="G7" s="1">
        <v>44659</v>
      </c>
      <c r="H7" t="s">
        <v>42</v>
      </c>
    </row>
    <row r="8" spans="1:8" x14ac:dyDescent="0.3">
      <c r="A8" t="s">
        <v>33</v>
      </c>
      <c r="B8">
        <v>2.1045164357866599</v>
      </c>
      <c r="C8" t="s">
        <v>1</v>
      </c>
      <c r="D8" t="s">
        <v>34</v>
      </c>
      <c r="E8" t="s">
        <v>28</v>
      </c>
      <c r="F8" t="s">
        <v>35</v>
      </c>
      <c r="G8" s="1">
        <v>44659</v>
      </c>
      <c r="H8" t="s">
        <v>42</v>
      </c>
    </row>
    <row r="9" spans="1:8" x14ac:dyDescent="0.3">
      <c r="A9" t="s">
        <v>36</v>
      </c>
      <c r="B9">
        <v>19.979399149446884</v>
      </c>
      <c r="C9" t="s">
        <v>1</v>
      </c>
      <c r="D9" t="s">
        <v>37</v>
      </c>
      <c r="E9" t="s">
        <v>28</v>
      </c>
      <c r="F9" t="s">
        <v>38</v>
      </c>
      <c r="G9" s="1">
        <v>44659</v>
      </c>
      <c r="H9" t="s">
        <v>42</v>
      </c>
    </row>
    <row r="10" spans="1:8" x14ac:dyDescent="0.3">
      <c r="A10" t="s">
        <v>39</v>
      </c>
      <c r="B10">
        <v>19.152205603446905</v>
      </c>
      <c r="C10" t="s">
        <v>1</v>
      </c>
      <c r="D10" t="s">
        <v>40</v>
      </c>
      <c r="E10" t="s">
        <v>28</v>
      </c>
      <c r="F10" t="s">
        <v>41</v>
      </c>
      <c r="G10" s="1">
        <v>44659</v>
      </c>
      <c r="H10" t="s">
        <v>42</v>
      </c>
    </row>
    <row r="11" spans="1:8" x14ac:dyDescent="0.3">
      <c r="A11" t="s">
        <v>26</v>
      </c>
      <c r="B11">
        <v>0</v>
      </c>
      <c r="C11" t="s">
        <v>1</v>
      </c>
      <c r="D11" t="s">
        <v>49</v>
      </c>
      <c r="E11" t="s">
        <v>28</v>
      </c>
      <c r="F11" t="s">
        <v>50</v>
      </c>
      <c r="G11" s="1">
        <v>44658</v>
      </c>
    </row>
    <row r="12" spans="1:8" x14ac:dyDescent="0.3">
      <c r="A12" t="s">
        <v>30</v>
      </c>
      <c r="B12">
        <v>32.318348413601541</v>
      </c>
      <c r="C12" t="s">
        <v>1</v>
      </c>
      <c r="D12" t="s">
        <v>51</v>
      </c>
      <c r="E12" t="s">
        <v>28</v>
      </c>
      <c r="F12" t="s">
        <v>52</v>
      </c>
      <c r="G12" s="1">
        <v>44658</v>
      </c>
    </row>
    <row r="13" spans="1:8" x14ac:dyDescent="0.3">
      <c r="A13" t="s">
        <v>53</v>
      </c>
      <c r="B13">
        <v>0</v>
      </c>
      <c r="C13" t="s">
        <v>1</v>
      </c>
      <c r="D13" t="s">
        <v>54</v>
      </c>
      <c r="E13" t="s">
        <v>28</v>
      </c>
      <c r="F13" t="s">
        <v>55</v>
      </c>
      <c r="G13" s="1">
        <v>44658</v>
      </c>
    </row>
    <row r="14" spans="1:8" x14ac:dyDescent="0.3">
      <c r="A14" t="s">
        <v>33</v>
      </c>
      <c r="B14">
        <v>27.813425658671644</v>
      </c>
      <c r="C14" t="s">
        <v>1</v>
      </c>
      <c r="D14" t="s">
        <v>56</v>
      </c>
      <c r="E14" t="s">
        <v>28</v>
      </c>
      <c r="F14" t="s">
        <v>57</v>
      </c>
      <c r="G14" s="1">
        <v>44658</v>
      </c>
    </row>
    <row r="15" spans="1:8" x14ac:dyDescent="0.3">
      <c r="A15" t="s">
        <v>36</v>
      </c>
      <c r="B15">
        <v>13.042973295685531</v>
      </c>
      <c r="C15" t="s">
        <v>1</v>
      </c>
      <c r="D15" t="s">
        <v>58</v>
      </c>
      <c r="E15" t="s">
        <v>28</v>
      </c>
      <c r="F15" t="s">
        <v>59</v>
      </c>
      <c r="G15" s="1">
        <v>44658</v>
      </c>
    </row>
    <row r="16" spans="1:8" x14ac:dyDescent="0.3">
      <c r="A16" t="s">
        <v>39</v>
      </c>
      <c r="B16">
        <v>5.925820193577267</v>
      </c>
      <c r="C16" t="s">
        <v>1</v>
      </c>
      <c r="D16" t="s">
        <v>60</v>
      </c>
      <c r="E16" t="s">
        <v>28</v>
      </c>
      <c r="F16" t="s">
        <v>61</v>
      </c>
      <c r="G16" s="1">
        <v>44658</v>
      </c>
    </row>
    <row r="17" spans="1:8" x14ac:dyDescent="0.3">
      <c r="A17" t="s">
        <v>62</v>
      </c>
      <c r="B17">
        <v>13.023036498415282</v>
      </c>
      <c r="C17" t="s">
        <v>1</v>
      </c>
      <c r="D17" t="s">
        <v>63</v>
      </c>
      <c r="E17" t="s">
        <v>28</v>
      </c>
      <c r="F17" t="s">
        <v>64</v>
      </c>
      <c r="G17" s="1">
        <v>44658</v>
      </c>
    </row>
    <row r="18" spans="1:8" x14ac:dyDescent="0.3">
      <c r="A18" t="s">
        <v>26</v>
      </c>
      <c r="B18">
        <v>23.935753357775969</v>
      </c>
      <c r="C18" t="s">
        <v>1</v>
      </c>
      <c r="D18" t="s">
        <v>92</v>
      </c>
      <c r="E18" t="s">
        <v>28</v>
      </c>
      <c r="F18" t="s">
        <v>93</v>
      </c>
      <c r="G18" s="1">
        <v>44652</v>
      </c>
      <c r="H18" t="s">
        <v>42</v>
      </c>
    </row>
    <row r="19" spans="1:8" x14ac:dyDescent="0.3">
      <c r="A19" t="s">
        <v>30</v>
      </c>
      <c r="B19">
        <v>19.721246969514816</v>
      </c>
      <c r="C19" t="s">
        <v>1</v>
      </c>
      <c r="D19" t="s">
        <v>94</v>
      </c>
      <c r="E19" t="s">
        <v>28</v>
      </c>
      <c r="F19" t="s">
        <v>95</v>
      </c>
      <c r="G19" s="1">
        <v>44652</v>
      </c>
      <c r="H19" t="s">
        <v>42</v>
      </c>
    </row>
    <row r="20" spans="1:8" x14ac:dyDescent="0.3">
      <c r="A20" t="s">
        <v>53</v>
      </c>
      <c r="B20">
        <v>18.007508786819525</v>
      </c>
      <c r="C20" t="s">
        <v>1</v>
      </c>
      <c r="D20" t="s">
        <v>96</v>
      </c>
      <c r="E20" t="s">
        <v>28</v>
      </c>
      <c r="F20" t="s">
        <v>97</v>
      </c>
      <c r="G20" s="1">
        <v>44652</v>
      </c>
      <c r="H20" t="s">
        <v>42</v>
      </c>
    </row>
    <row r="21" spans="1:8" x14ac:dyDescent="0.3">
      <c r="A21" t="s">
        <v>98</v>
      </c>
      <c r="B21">
        <v>3.6785824858195002</v>
      </c>
      <c r="C21" t="s">
        <v>1</v>
      </c>
      <c r="D21" t="s">
        <v>99</v>
      </c>
      <c r="E21" t="s">
        <v>28</v>
      </c>
      <c r="F21" t="s">
        <v>100</v>
      </c>
      <c r="G21" s="1">
        <v>44652</v>
      </c>
      <c r="H21" t="s">
        <v>42</v>
      </c>
    </row>
    <row r="22" spans="1:8" x14ac:dyDescent="0.3">
      <c r="A22" t="s">
        <v>26</v>
      </c>
      <c r="B22">
        <v>10.066970152532233</v>
      </c>
      <c r="C22" t="s">
        <v>1</v>
      </c>
      <c r="D22" t="s">
        <v>106</v>
      </c>
      <c r="E22" t="s">
        <v>28</v>
      </c>
      <c r="F22" t="s">
        <v>107</v>
      </c>
      <c r="G22" s="1">
        <v>44665</v>
      </c>
    </row>
    <row r="23" spans="1:8" x14ac:dyDescent="0.3">
      <c r="A23" t="s">
        <v>30</v>
      </c>
      <c r="B23">
        <v>50.745720071741523</v>
      </c>
      <c r="C23" t="s">
        <v>1</v>
      </c>
      <c r="D23" t="s">
        <v>108</v>
      </c>
      <c r="E23" t="s">
        <v>28</v>
      </c>
      <c r="F23" t="s">
        <v>109</v>
      </c>
      <c r="G23" s="1">
        <v>44665</v>
      </c>
    </row>
    <row r="24" spans="1:8" x14ac:dyDescent="0.3">
      <c r="A24" t="s">
        <v>33</v>
      </c>
      <c r="B24">
        <v>0</v>
      </c>
      <c r="C24" t="s">
        <v>110</v>
      </c>
      <c r="D24" t="s">
        <v>111</v>
      </c>
      <c r="E24" t="s">
        <v>112</v>
      </c>
      <c r="F24" t="s">
        <v>113</v>
      </c>
      <c r="G24" s="1">
        <v>44665</v>
      </c>
    </row>
    <row r="25" spans="1:8" x14ac:dyDescent="0.3">
      <c r="A25" t="s">
        <v>36</v>
      </c>
      <c r="B25">
        <v>7.301829752535312</v>
      </c>
      <c r="C25" t="s">
        <v>1</v>
      </c>
      <c r="D25" t="s">
        <v>114</v>
      </c>
      <c r="E25" t="s">
        <v>28</v>
      </c>
      <c r="F25" t="s">
        <v>115</v>
      </c>
      <c r="G25" s="1">
        <v>44665</v>
      </c>
    </row>
    <row r="28" spans="1:8" x14ac:dyDescent="0.3">
      <c r="A28" t="s">
        <v>102</v>
      </c>
      <c r="B28">
        <f>AVERAGE(B6:B10,B12,B14:B21)</f>
        <v>26.15398176574654</v>
      </c>
    </row>
    <row r="29" spans="1:8" x14ac:dyDescent="0.3">
      <c r="A29" t="s">
        <v>104</v>
      </c>
      <c r="B29">
        <f>AVERAGE(B17:B20,B14:B15,B12,B9:B10,B7,B22)</f>
        <v>21.793745939108909</v>
      </c>
    </row>
    <row r="30" spans="1:8" x14ac:dyDescent="0.3">
      <c r="A30" t="s">
        <v>105</v>
      </c>
      <c r="B30">
        <f>_xlfn.STDEV.S(B17:B20,B14:B15,B12,B9:B10,B7,B22)</f>
        <v>9.5254561019248367</v>
      </c>
    </row>
    <row r="32" spans="1:8" x14ac:dyDescent="0.3">
      <c r="A32" t="s">
        <v>103</v>
      </c>
      <c r="B32">
        <f>AVERAGE(B17,B15,B14)</f>
        <v>17.959811817590818</v>
      </c>
    </row>
    <row r="33" spans="1:2" x14ac:dyDescent="0.3">
      <c r="B33">
        <f>_xlfn.STDEV.S(B17,B15,B14)</f>
        <v>8.5334857277566289</v>
      </c>
    </row>
    <row r="35" spans="1:2" x14ac:dyDescent="0.3">
      <c r="A35" t="s">
        <v>142</v>
      </c>
      <c r="B35">
        <f>AVERAGE(B18:B20,B7,B9:B10)</f>
        <v>23.911075218548632</v>
      </c>
    </row>
    <row r="36" spans="1:2" x14ac:dyDescent="0.3">
      <c r="B36">
        <f>_xlfn.STDEV.S(B18:B20,B7,B9:B10)</f>
        <v>9.4066168451863899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F5819-EBD3-4EED-AB32-9D530BFC7456}">
  <dimension ref="A1:H25"/>
  <sheetViews>
    <sheetView workbookViewId="0">
      <selection activeCell="F15" sqref="A15:F19"/>
    </sheetView>
  </sheetViews>
  <sheetFormatPr defaultRowHeight="14.4" x14ac:dyDescent="0.3"/>
  <cols>
    <col min="1" max="1" width="38.77734375" bestFit="1" customWidth="1"/>
    <col min="5" max="5" width="20.5546875" bestFit="1" customWidth="1"/>
    <col min="6" max="6" width="71.5546875" bestFit="1" customWidth="1"/>
    <col min="7" max="7" width="10.109375" bestFit="1" customWidth="1"/>
  </cols>
  <sheetData>
    <row r="1" spans="1:8" x14ac:dyDescent="0.3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141</v>
      </c>
    </row>
    <row r="2" spans="1:8" x14ac:dyDescent="0.3">
      <c r="A2" t="s">
        <v>20</v>
      </c>
      <c r="B2">
        <v>0</v>
      </c>
      <c r="C2" t="s">
        <v>1</v>
      </c>
      <c r="D2" t="s">
        <v>21</v>
      </c>
      <c r="E2" t="s">
        <v>3</v>
      </c>
      <c r="F2" t="s">
        <v>22</v>
      </c>
      <c r="G2" s="1">
        <v>44651</v>
      </c>
    </row>
    <row r="3" spans="1:8" x14ac:dyDescent="0.3">
      <c r="A3" t="s">
        <v>23</v>
      </c>
      <c r="B3">
        <v>0</v>
      </c>
      <c r="C3" t="s">
        <v>1</v>
      </c>
      <c r="D3" t="s">
        <v>24</v>
      </c>
      <c r="E3" t="s">
        <v>3</v>
      </c>
      <c r="F3" t="s">
        <v>25</v>
      </c>
      <c r="G3" s="1">
        <v>44651</v>
      </c>
    </row>
    <row r="4" spans="1:8" x14ac:dyDescent="0.3">
      <c r="A4" t="s">
        <v>43</v>
      </c>
      <c r="B4">
        <v>0</v>
      </c>
      <c r="C4" t="s">
        <v>1</v>
      </c>
      <c r="D4" t="s">
        <v>44</v>
      </c>
      <c r="E4" t="s">
        <v>28</v>
      </c>
      <c r="F4" t="s">
        <v>45</v>
      </c>
      <c r="G4" s="1">
        <v>44659</v>
      </c>
      <c r="H4" t="s">
        <v>42</v>
      </c>
    </row>
    <row r="5" spans="1:8" x14ac:dyDescent="0.3">
      <c r="A5" t="s">
        <v>46</v>
      </c>
      <c r="B5">
        <v>29.796691516873199</v>
      </c>
      <c r="C5" t="s">
        <v>1</v>
      </c>
      <c r="D5" t="s">
        <v>47</v>
      </c>
      <c r="E5" t="s">
        <v>28</v>
      </c>
      <c r="F5" t="s">
        <v>48</v>
      </c>
      <c r="G5" s="1">
        <v>44659</v>
      </c>
      <c r="H5" t="s">
        <v>42</v>
      </c>
    </row>
    <row r="6" spans="1:8" x14ac:dyDescent="0.3">
      <c r="A6" t="s">
        <v>65</v>
      </c>
      <c r="B6">
        <v>15.672613830615852</v>
      </c>
      <c r="C6" t="s">
        <v>1</v>
      </c>
      <c r="D6" t="s">
        <v>66</v>
      </c>
      <c r="E6" t="s">
        <v>28</v>
      </c>
      <c r="F6" t="s">
        <v>67</v>
      </c>
      <c r="G6" s="1">
        <v>44658</v>
      </c>
    </row>
    <row r="7" spans="1:8" x14ac:dyDescent="0.3">
      <c r="A7" t="s">
        <v>68</v>
      </c>
      <c r="B7">
        <v>35.799899024608514</v>
      </c>
      <c r="C7" t="s">
        <v>1</v>
      </c>
      <c r="D7" t="s">
        <v>69</v>
      </c>
      <c r="E7" t="s">
        <v>28</v>
      </c>
      <c r="F7" t="s">
        <v>70</v>
      </c>
      <c r="G7" s="1">
        <v>44658</v>
      </c>
    </row>
    <row r="8" spans="1:8" x14ac:dyDescent="0.3">
      <c r="A8" t="s">
        <v>71</v>
      </c>
      <c r="B8">
        <v>0</v>
      </c>
      <c r="C8" t="s">
        <v>1</v>
      </c>
      <c r="D8" t="s">
        <v>72</v>
      </c>
      <c r="E8" t="s">
        <v>28</v>
      </c>
      <c r="F8" t="s">
        <v>73</v>
      </c>
      <c r="G8" s="1">
        <v>44658</v>
      </c>
    </row>
    <row r="9" spans="1:8" x14ac:dyDescent="0.3">
      <c r="A9" t="s">
        <v>74</v>
      </c>
      <c r="B9">
        <v>75.1304837361251</v>
      </c>
      <c r="C9" t="s">
        <v>1</v>
      </c>
      <c r="D9" t="s">
        <v>75</v>
      </c>
      <c r="E9" t="s">
        <v>28</v>
      </c>
      <c r="F9" t="s">
        <v>76</v>
      </c>
      <c r="G9" s="1">
        <v>44658</v>
      </c>
    </row>
    <row r="10" spans="1:8" x14ac:dyDescent="0.3">
      <c r="A10" t="s">
        <v>77</v>
      </c>
      <c r="B10">
        <v>98.871670844015355</v>
      </c>
      <c r="C10" t="s">
        <v>1</v>
      </c>
      <c r="D10" t="s">
        <v>78</v>
      </c>
      <c r="E10" t="s">
        <v>28</v>
      </c>
      <c r="F10" t="s">
        <v>79</v>
      </c>
      <c r="G10" s="1">
        <v>44658</v>
      </c>
    </row>
    <row r="11" spans="1:8" x14ac:dyDescent="0.3">
      <c r="A11" t="s">
        <v>80</v>
      </c>
      <c r="B11">
        <v>76.761025291205925</v>
      </c>
      <c r="C11" t="s">
        <v>1</v>
      </c>
      <c r="D11" t="s">
        <v>81</v>
      </c>
      <c r="E11" t="s">
        <v>28</v>
      </c>
      <c r="F11" t="s">
        <v>82</v>
      </c>
      <c r="G11" s="1">
        <v>44658</v>
      </c>
    </row>
    <row r="12" spans="1:8" x14ac:dyDescent="0.3">
      <c r="A12" t="s">
        <v>83</v>
      </c>
      <c r="B12">
        <v>71.930467467189359</v>
      </c>
      <c r="C12" t="s">
        <v>1</v>
      </c>
      <c r="D12" t="s">
        <v>84</v>
      </c>
      <c r="E12" t="s">
        <v>28</v>
      </c>
      <c r="F12" t="s">
        <v>85</v>
      </c>
      <c r="G12" s="1">
        <v>44658</v>
      </c>
    </row>
    <row r="13" spans="1:8" x14ac:dyDescent="0.3">
      <c r="A13" t="s">
        <v>86</v>
      </c>
      <c r="B13">
        <v>74.855784721385092</v>
      </c>
      <c r="C13" t="s">
        <v>1</v>
      </c>
      <c r="D13" t="s">
        <v>87</v>
      </c>
      <c r="E13" t="s">
        <v>28</v>
      </c>
      <c r="F13" t="s">
        <v>88</v>
      </c>
      <c r="G13" s="1">
        <v>44658</v>
      </c>
    </row>
    <row r="14" spans="1:8" x14ac:dyDescent="0.3">
      <c r="A14" t="s">
        <v>89</v>
      </c>
      <c r="B14">
        <v>64.985478049785542</v>
      </c>
      <c r="C14" t="s">
        <v>1</v>
      </c>
      <c r="D14" t="s">
        <v>90</v>
      </c>
      <c r="E14" t="s">
        <v>28</v>
      </c>
      <c r="F14" t="s">
        <v>91</v>
      </c>
      <c r="G14" s="1">
        <v>44658</v>
      </c>
    </row>
    <row r="15" spans="1:8" x14ac:dyDescent="0.3">
      <c r="A15" t="s">
        <v>116</v>
      </c>
      <c r="B15">
        <v>23.089469620016555</v>
      </c>
      <c r="C15" t="s">
        <v>1</v>
      </c>
      <c r="D15" t="s">
        <v>117</v>
      </c>
      <c r="E15" t="s">
        <v>28</v>
      </c>
      <c r="F15" t="s">
        <v>118</v>
      </c>
      <c r="G15" s="1">
        <v>44665</v>
      </c>
    </row>
    <row r="16" spans="1:8" x14ac:dyDescent="0.3">
      <c r="A16" t="s">
        <v>119</v>
      </c>
      <c r="B16">
        <v>0</v>
      </c>
      <c r="C16" t="s">
        <v>1</v>
      </c>
      <c r="D16" t="s">
        <v>120</v>
      </c>
      <c r="E16" t="s">
        <v>28</v>
      </c>
      <c r="F16" t="s">
        <v>121</v>
      </c>
      <c r="G16" s="1">
        <v>44665</v>
      </c>
    </row>
    <row r="17" spans="1:8" x14ac:dyDescent="0.3">
      <c r="A17" t="s">
        <v>122</v>
      </c>
      <c r="B17">
        <v>23.556475828768086</v>
      </c>
      <c r="C17" t="s">
        <v>1</v>
      </c>
      <c r="D17" t="s">
        <v>123</v>
      </c>
      <c r="E17" t="s">
        <v>28</v>
      </c>
      <c r="F17" t="s">
        <v>124</v>
      </c>
      <c r="G17" s="1">
        <v>44665</v>
      </c>
    </row>
    <row r="18" spans="1:8" x14ac:dyDescent="0.3">
      <c r="A18" t="s">
        <v>125</v>
      </c>
      <c r="B18">
        <v>0</v>
      </c>
      <c r="C18" t="s">
        <v>1</v>
      </c>
      <c r="D18" t="s">
        <v>126</v>
      </c>
      <c r="E18" t="s">
        <v>28</v>
      </c>
      <c r="F18" t="s">
        <v>127</v>
      </c>
      <c r="G18" s="1">
        <v>44665</v>
      </c>
    </row>
    <row r="19" spans="1:8" x14ac:dyDescent="0.3">
      <c r="A19" t="s">
        <v>128</v>
      </c>
      <c r="B19">
        <v>1.5472814510051622</v>
      </c>
      <c r="C19" t="s">
        <v>1</v>
      </c>
      <c r="D19" t="s">
        <v>129</v>
      </c>
      <c r="E19" t="s">
        <v>28</v>
      </c>
      <c r="F19" t="s">
        <v>130</v>
      </c>
      <c r="G19" s="1">
        <v>44665</v>
      </c>
    </row>
    <row r="20" spans="1:8" x14ac:dyDescent="0.3">
      <c r="A20" t="s">
        <v>131</v>
      </c>
      <c r="B20">
        <v>0</v>
      </c>
      <c r="C20" t="s">
        <v>1</v>
      </c>
      <c r="D20" t="s">
        <v>132</v>
      </c>
      <c r="E20" t="s">
        <v>28</v>
      </c>
      <c r="F20" t="s">
        <v>133</v>
      </c>
      <c r="G20" s="1">
        <v>44652</v>
      </c>
      <c r="H20" t="s">
        <v>42</v>
      </c>
    </row>
    <row r="21" spans="1:8" x14ac:dyDescent="0.3">
      <c r="A21" t="s">
        <v>134</v>
      </c>
      <c r="B21">
        <v>0</v>
      </c>
      <c r="C21" t="s">
        <v>1</v>
      </c>
      <c r="D21" t="s">
        <v>135</v>
      </c>
      <c r="E21" t="s">
        <v>28</v>
      </c>
      <c r="F21" t="s">
        <v>136</v>
      </c>
      <c r="G21" s="1">
        <v>44652</v>
      </c>
      <c r="H21" t="s">
        <v>42</v>
      </c>
    </row>
    <row r="22" spans="1:8" x14ac:dyDescent="0.3">
      <c r="A22" t="s">
        <v>137</v>
      </c>
      <c r="B22">
        <v>0</v>
      </c>
      <c r="C22" t="s">
        <v>1</v>
      </c>
      <c r="D22" t="s">
        <v>138</v>
      </c>
      <c r="E22" t="s">
        <v>28</v>
      </c>
      <c r="F22" t="s">
        <v>139</v>
      </c>
      <c r="G22" s="1">
        <v>44652</v>
      </c>
      <c r="H22" t="s">
        <v>42</v>
      </c>
    </row>
    <row r="24" spans="1:8" x14ac:dyDescent="0.3">
      <c r="A24" t="s">
        <v>101</v>
      </c>
      <c r="B24">
        <f>AVERAGE(B5:B7,B9:B15,B17)</f>
        <v>53.677278175508043</v>
      </c>
    </row>
    <row r="25" spans="1:8" x14ac:dyDescent="0.3">
      <c r="A25" t="s">
        <v>140</v>
      </c>
      <c r="B25">
        <f>_xlfn.STDEV.S(B5:B7,B9:B15,B17)</f>
        <v>28.499702391960891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1D0EB-BB5F-470A-861A-95FB9742BE52}">
  <dimension ref="A1:I17"/>
  <sheetViews>
    <sheetView tabSelected="1" zoomScale="55" zoomScaleNormal="55" workbookViewId="0">
      <selection activeCell="R27" sqref="R27"/>
    </sheetView>
  </sheetViews>
  <sheetFormatPr defaultRowHeight="14.4" x14ac:dyDescent="0.3"/>
  <cols>
    <col min="1" max="1" width="26.109375" bestFit="1" customWidth="1"/>
    <col min="4" max="5" width="8.88671875" style="58"/>
  </cols>
  <sheetData>
    <row r="1" spans="1:9" x14ac:dyDescent="0.3">
      <c r="B1" t="s">
        <v>143</v>
      </c>
      <c r="C1" t="s">
        <v>144</v>
      </c>
      <c r="F1" t="s">
        <v>42</v>
      </c>
    </row>
    <row r="2" spans="1:9" x14ac:dyDescent="0.3">
      <c r="A2" t="s">
        <v>104</v>
      </c>
      <c r="B2">
        <v>21.793745939108909</v>
      </c>
      <c r="C2">
        <v>53.677278175508043</v>
      </c>
      <c r="D2" s="58">
        <v>0</v>
      </c>
      <c r="E2" s="58">
        <v>0</v>
      </c>
      <c r="F2">
        <v>26.004707632959025</v>
      </c>
    </row>
    <row r="3" spans="1:9" x14ac:dyDescent="0.3">
      <c r="A3" t="s">
        <v>105</v>
      </c>
      <c r="B3">
        <v>9.5254561019248367</v>
      </c>
      <c r="C3">
        <v>28.499702391960891</v>
      </c>
      <c r="F3">
        <v>15.09011997022478</v>
      </c>
    </row>
    <row r="4" spans="1:9" x14ac:dyDescent="0.3">
      <c r="A4" t="s">
        <v>145</v>
      </c>
      <c r="B4">
        <f>C2/B2</f>
        <v>2.4629670514413076</v>
      </c>
    </row>
    <row r="5" spans="1:9" x14ac:dyDescent="0.3">
      <c r="A5" t="s">
        <v>146</v>
      </c>
      <c r="B5">
        <f>F2/B2</f>
        <v>1.1932188117460587</v>
      </c>
    </row>
    <row r="13" spans="1:9" x14ac:dyDescent="0.3">
      <c r="A13" s="59" t="s">
        <v>172</v>
      </c>
      <c r="B13" s="58">
        <v>2.0999999999999999E-3</v>
      </c>
      <c r="C13" s="58"/>
      <c r="F13" s="58"/>
      <c r="G13" s="58"/>
      <c r="H13" s="60">
        <v>3.7358514560390077E-2</v>
      </c>
      <c r="I13" s="58"/>
    </row>
    <row r="14" spans="1:9" x14ac:dyDescent="0.3">
      <c r="A14" s="59" t="s">
        <v>173</v>
      </c>
      <c r="B14" s="58">
        <v>1</v>
      </c>
      <c r="C14" s="58">
        <v>35</v>
      </c>
      <c r="F14" s="58"/>
      <c r="G14" s="58"/>
      <c r="H14" s="58">
        <v>2.8530000000000002</v>
      </c>
      <c r="I14" s="58">
        <v>105</v>
      </c>
    </row>
    <row r="15" spans="1:9" x14ac:dyDescent="0.3">
      <c r="A15" s="58"/>
      <c r="B15" s="58">
        <v>1</v>
      </c>
      <c r="C15" s="58">
        <v>88</v>
      </c>
      <c r="F15" s="58"/>
      <c r="G15" s="58"/>
      <c r="H15" s="58">
        <v>2.8530000000000002</v>
      </c>
      <c r="I15" s="58">
        <v>125</v>
      </c>
    </row>
    <row r="16" spans="1:9" x14ac:dyDescent="0.3">
      <c r="A16" s="58"/>
      <c r="B16" s="58">
        <v>2</v>
      </c>
      <c r="C16" s="58">
        <v>88</v>
      </c>
      <c r="F16" s="58"/>
      <c r="G16" s="58"/>
      <c r="H16" s="58">
        <v>3.145</v>
      </c>
      <c r="I16" s="58">
        <v>125</v>
      </c>
    </row>
    <row r="17" spans="1:9" x14ac:dyDescent="0.3">
      <c r="A17" s="58"/>
      <c r="B17" s="58">
        <v>2</v>
      </c>
      <c r="C17" s="58">
        <v>85</v>
      </c>
      <c r="F17" s="58"/>
      <c r="G17" s="58"/>
      <c r="H17" s="58">
        <v>3.145</v>
      </c>
      <c r="I17" s="58">
        <v>115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FE5C-E95C-45F5-A53A-7C7F0803107A}">
  <dimension ref="A1:T30"/>
  <sheetViews>
    <sheetView zoomScale="70" zoomScaleNormal="70" workbookViewId="0">
      <selection activeCell="A2" sqref="A2"/>
    </sheetView>
  </sheetViews>
  <sheetFormatPr defaultRowHeight="14.4" x14ac:dyDescent="0.3"/>
  <cols>
    <col min="2" max="2" width="25.21875" bestFit="1" customWidth="1"/>
    <col min="3" max="3" width="11.5546875" customWidth="1"/>
    <col min="6" max="6" width="20.77734375" customWidth="1"/>
    <col min="9" max="9" width="29" bestFit="1" customWidth="1"/>
    <col min="10" max="10" width="29" customWidth="1"/>
    <col min="11" max="11" width="20.6640625" customWidth="1"/>
    <col min="14" max="14" width="29" bestFit="1" customWidth="1"/>
    <col min="15" max="15" width="15.33203125" bestFit="1" customWidth="1"/>
    <col min="16" max="16" width="14.109375" bestFit="1" customWidth="1"/>
    <col min="18" max="18" width="27.6640625" customWidth="1"/>
    <col min="19" max="19" width="13.88671875" customWidth="1"/>
  </cols>
  <sheetData>
    <row r="1" spans="1:20" ht="26.4" thickBot="1" x14ac:dyDescent="0.55000000000000004">
      <c r="A1" s="61" t="s">
        <v>171</v>
      </c>
      <c r="B1" s="62"/>
      <c r="C1" s="62"/>
      <c r="D1" s="62"/>
      <c r="E1" s="62"/>
      <c r="F1" s="63"/>
    </row>
    <row r="2" spans="1:20" x14ac:dyDescent="0.3">
      <c r="A2" s="2" t="s">
        <v>147</v>
      </c>
      <c r="B2" s="3"/>
      <c r="C2" s="3"/>
      <c r="D2" s="3"/>
      <c r="E2" s="4" t="s">
        <v>148</v>
      </c>
      <c r="F2" s="5"/>
    </row>
    <row r="3" spans="1:20" ht="28.8" x14ac:dyDescent="0.3">
      <c r="A3" s="6" t="s">
        <v>149</v>
      </c>
      <c r="B3" s="7" t="s">
        <v>150</v>
      </c>
      <c r="C3" s="8"/>
      <c r="D3" s="8"/>
      <c r="E3" s="8" t="s">
        <v>151</v>
      </c>
      <c r="F3" s="9" t="s">
        <v>152</v>
      </c>
    </row>
    <row r="4" spans="1:20" ht="15" thickBot="1" x14ac:dyDescent="0.35">
      <c r="A4" s="10" t="s">
        <v>153</v>
      </c>
      <c r="B4" s="11" t="s">
        <v>169</v>
      </c>
      <c r="C4" s="12"/>
      <c r="D4" s="13"/>
      <c r="E4" s="13" t="s">
        <v>153</v>
      </c>
      <c r="F4" s="14" t="s">
        <v>170</v>
      </c>
      <c r="I4" t="s">
        <v>154</v>
      </c>
      <c r="N4" s="15"/>
      <c r="O4" s="15"/>
      <c r="P4" s="15"/>
      <c r="R4" s="15"/>
      <c r="S4" s="15"/>
      <c r="T4" s="15"/>
    </row>
    <row r="5" spans="1:20" ht="15" thickBot="1" x14ac:dyDescent="0.35">
      <c r="A5" s="16">
        <v>1</v>
      </c>
      <c r="B5" s="48">
        <v>42.670337444287682</v>
      </c>
      <c r="C5" s="17"/>
      <c r="D5" s="17"/>
      <c r="E5" s="17">
        <v>12</v>
      </c>
      <c r="F5" s="50">
        <v>29.796691516873199</v>
      </c>
      <c r="R5" s="15"/>
      <c r="S5" s="15"/>
      <c r="T5" s="15"/>
    </row>
    <row r="6" spans="1:20" x14ac:dyDescent="0.3">
      <c r="A6" s="6">
        <v>2</v>
      </c>
      <c r="B6" s="49">
        <v>19.979399149446884</v>
      </c>
      <c r="C6" s="8"/>
      <c r="D6" s="8"/>
      <c r="E6" s="8">
        <v>13</v>
      </c>
      <c r="F6" s="51">
        <v>15.672613830615852</v>
      </c>
      <c r="I6" s="56"/>
      <c r="J6" s="56" t="s">
        <v>169</v>
      </c>
      <c r="K6" s="56" t="s">
        <v>170</v>
      </c>
      <c r="R6" s="21"/>
      <c r="S6" s="21"/>
      <c r="T6" s="21"/>
    </row>
    <row r="7" spans="1:20" x14ac:dyDescent="0.3">
      <c r="A7" s="6">
        <v>3</v>
      </c>
      <c r="B7" s="49">
        <v>19.152205603446905</v>
      </c>
      <c r="C7" s="8"/>
      <c r="D7" s="8"/>
      <c r="E7" s="17">
        <v>14</v>
      </c>
      <c r="F7" s="51">
        <v>35.799899024608514</v>
      </c>
      <c r="I7" s="54" t="s">
        <v>155</v>
      </c>
      <c r="J7" s="54">
        <v>21.793745939108913</v>
      </c>
      <c r="K7" s="54">
        <v>53.677278175508043</v>
      </c>
    </row>
    <row r="8" spans="1:20" x14ac:dyDescent="0.3">
      <c r="A8" s="6">
        <v>4</v>
      </c>
      <c r="B8" s="49">
        <v>32.318348413601541</v>
      </c>
      <c r="C8" s="8"/>
      <c r="D8" s="8"/>
      <c r="E8" s="8">
        <v>15</v>
      </c>
      <c r="F8" s="51">
        <v>75.1304837361251</v>
      </c>
      <c r="I8" s="54" t="s">
        <v>156</v>
      </c>
      <c r="J8" s="54">
        <v>90.73431394969694</v>
      </c>
      <c r="K8" s="54">
        <v>812.23303643034126</v>
      </c>
    </row>
    <row r="9" spans="1:20" x14ac:dyDescent="0.3">
      <c r="A9" s="6">
        <v>5</v>
      </c>
      <c r="B9" s="49">
        <v>27.813425658671644</v>
      </c>
      <c r="C9" s="8"/>
      <c r="D9" s="8"/>
      <c r="E9" s="17">
        <v>16</v>
      </c>
      <c r="F9" s="51">
        <v>98.871670844015355</v>
      </c>
      <c r="I9" s="54" t="s">
        <v>157</v>
      </c>
      <c r="J9" s="54">
        <v>11</v>
      </c>
      <c r="K9" s="54">
        <v>11</v>
      </c>
    </row>
    <row r="10" spans="1:20" x14ac:dyDescent="0.3">
      <c r="A10" s="6">
        <v>6</v>
      </c>
      <c r="B10" s="49">
        <v>13.042973295685531</v>
      </c>
      <c r="C10" s="8"/>
      <c r="D10" s="8"/>
      <c r="E10" s="8">
        <v>17</v>
      </c>
      <c r="F10" s="51">
        <v>76.761025291205925</v>
      </c>
      <c r="I10" s="54" t="s">
        <v>158</v>
      </c>
      <c r="J10" s="54">
        <v>0</v>
      </c>
      <c r="K10" s="54"/>
    </row>
    <row r="11" spans="1:20" x14ac:dyDescent="0.3">
      <c r="A11" s="6">
        <v>7</v>
      </c>
      <c r="B11" s="49">
        <v>13.023036498415282</v>
      </c>
      <c r="C11" s="8"/>
      <c r="D11" s="8"/>
      <c r="E11" s="17">
        <v>18</v>
      </c>
      <c r="F11" s="51">
        <v>71.930467467189359</v>
      </c>
      <c r="I11" s="54" t="s">
        <v>159</v>
      </c>
      <c r="J11" s="54">
        <v>12</v>
      </c>
      <c r="K11" s="54"/>
    </row>
    <row r="12" spans="1:20" x14ac:dyDescent="0.3">
      <c r="A12" s="6">
        <v>8</v>
      </c>
      <c r="B12" s="49">
        <v>23.935753357775969</v>
      </c>
      <c r="C12" s="8"/>
      <c r="D12" s="8"/>
      <c r="E12" s="8">
        <v>19</v>
      </c>
      <c r="F12" s="51">
        <v>74.855784721385092</v>
      </c>
      <c r="I12" s="57" t="s">
        <v>160</v>
      </c>
      <c r="J12" s="57">
        <v>-3.5190606179657409</v>
      </c>
      <c r="K12" s="57"/>
    </row>
    <row r="13" spans="1:20" x14ac:dyDescent="0.3">
      <c r="A13" s="6">
        <v>9</v>
      </c>
      <c r="B13" s="49">
        <v>19.721246969514816</v>
      </c>
      <c r="C13" s="8"/>
      <c r="D13" s="8"/>
      <c r="E13" s="17">
        <v>20</v>
      </c>
      <c r="F13" s="51">
        <v>64.985478049785542</v>
      </c>
      <c r="I13" s="57" t="s">
        <v>161</v>
      </c>
      <c r="J13" s="57">
        <v>2.1153700407115466E-3</v>
      </c>
      <c r="K13" s="57"/>
    </row>
    <row r="14" spans="1:20" x14ac:dyDescent="0.3">
      <c r="A14" s="6">
        <v>10</v>
      </c>
      <c r="B14" s="49">
        <v>18.007508786819525</v>
      </c>
      <c r="C14" s="8"/>
      <c r="D14" s="8"/>
      <c r="E14" s="8">
        <v>21</v>
      </c>
      <c r="F14" s="51">
        <v>23.089469620016555</v>
      </c>
      <c r="I14" s="54" t="s">
        <v>162</v>
      </c>
      <c r="J14" s="54">
        <v>1.7822875556493194</v>
      </c>
      <c r="K14" s="54"/>
      <c r="S14" s="22"/>
    </row>
    <row r="15" spans="1:20" x14ac:dyDescent="0.3">
      <c r="A15" s="6">
        <v>11</v>
      </c>
      <c r="B15" s="49">
        <v>10.066970152532233</v>
      </c>
      <c r="C15" s="8"/>
      <c r="D15" s="8"/>
      <c r="E15" s="17">
        <v>22</v>
      </c>
      <c r="F15" s="51">
        <v>23.556475828768086</v>
      </c>
      <c r="I15" s="54" t="s">
        <v>163</v>
      </c>
      <c r="J15" s="54">
        <v>4.2307400814230933E-3</v>
      </c>
      <c r="K15" s="54"/>
    </row>
    <row r="16" spans="1:20" ht="15" thickBot="1" x14ac:dyDescent="0.35">
      <c r="A16" s="6"/>
      <c r="B16" s="8"/>
      <c r="C16" s="8"/>
      <c r="D16" s="8"/>
      <c r="E16" s="8"/>
      <c r="F16" s="20"/>
      <c r="I16" s="55" t="s">
        <v>164</v>
      </c>
      <c r="J16" s="55">
        <v>2.1788128296672284</v>
      </c>
      <c r="K16" s="55"/>
      <c r="R16" s="23"/>
      <c r="S16" s="24"/>
      <c r="T16" s="23"/>
    </row>
    <row r="17" spans="1:20" ht="15" thickBot="1" x14ac:dyDescent="0.35">
      <c r="A17" s="6"/>
      <c r="B17" s="8"/>
      <c r="C17" s="8"/>
      <c r="D17" s="8"/>
      <c r="E17" s="17"/>
      <c r="F17" s="20"/>
      <c r="I17" s="25"/>
      <c r="J17" s="26"/>
      <c r="K17" s="27"/>
      <c r="R17" s="23"/>
      <c r="S17" s="23"/>
      <c r="T17" s="23"/>
    </row>
    <row r="18" spans="1:20" ht="15" thickBot="1" x14ac:dyDescent="0.35">
      <c r="A18" s="6"/>
      <c r="B18" s="8"/>
      <c r="C18" s="8"/>
      <c r="D18" s="8"/>
      <c r="E18" s="8"/>
      <c r="F18" s="20"/>
      <c r="I18" s="28"/>
      <c r="J18" s="29"/>
      <c r="K18" s="30"/>
      <c r="N18" s="23"/>
      <c r="O18" s="23"/>
      <c r="R18" s="23"/>
      <c r="S18" s="23"/>
    </row>
    <row r="19" spans="1:20" x14ac:dyDescent="0.3">
      <c r="A19" s="6"/>
      <c r="B19" s="8"/>
      <c r="C19" s="8"/>
      <c r="D19" s="8"/>
      <c r="E19" s="8"/>
      <c r="F19" s="20"/>
      <c r="I19" s="18"/>
      <c r="K19" s="19"/>
    </row>
    <row r="20" spans="1:20" ht="15" customHeight="1" x14ac:dyDescent="0.3">
      <c r="A20" s="6"/>
      <c r="B20" s="8"/>
      <c r="C20" s="8"/>
      <c r="D20" s="8"/>
      <c r="E20" s="8"/>
      <c r="F20" s="20"/>
      <c r="I20" s="31"/>
      <c r="J20" s="32"/>
      <c r="K20" s="33"/>
    </row>
    <row r="21" spans="1:20" x14ac:dyDescent="0.3">
      <c r="A21" s="6"/>
      <c r="B21" s="8"/>
      <c r="C21" s="8"/>
      <c r="D21" s="8"/>
      <c r="E21" s="8"/>
      <c r="F21" s="20"/>
      <c r="I21" s="31"/>
      <c r="J21" s="32"/>
      <c r="K21" s="33"/>
    </row>
    <row r="22" spans="1:20" ht="15.75" customHeight="1" thickBot="1" x14ac:dyDescent="0.35">
      <c r="A22" s="6"/>
      <c r="B22" s="8"/>
      <c r="C22" s="8"/>
      <c r="D22" s="8"/>
      <c r="E22" s="8"/>
      <c r="F22" s="20"/>
      <c r="I22" s="34"/>
      <c r="J22" s="35"/>
      <c r="K22" s="36"/>
      <c r="N22" s="37"/>
      <c r="O22" s="37"/>
      <c r="P22" s="37"/>
    </row>
    <row r="23" spans="1:20" x14ac:dyDescent="0.3">
      <c r="A23" s="6"/>
      <c r="B23" s="8"/>
      <c r="C23" s="8"/>
      <c r="D23" s="8"/>
      <c r="E23" s="8"/>
      <c r="F23" s="20"/>
      <c r="I23" s="38" t="s">
        <v>165</v>
      </c>
      <c r="J23" s="39"/>
      <c r="K23" s="40"/>
      <c r="N23" s="37"/>
      <c r="O23" s="37"/>
      <c r="P23" s="37"/>
    </row>
    <row r="24" spans="1:20" ht="15" thickBot="1" x14ac:dyDescent="0.35">
      <c r="A24" s="6"/>
      <c r="B24" s="8"/>
      <c r="C24" s="8"/>
      <c r="D24" s="8"/>
      <c r="E24" s="8"/>
      <c r="F24" s="20"/>
      <c r="I24" s="41" t="s">
        <v>166</v>
      </c>
      <c r="J24" s="42"/>
      <c r="K24" s="43"/>
      <c r="N24" s="37"/>
      <c r="O24" s="37"/>
      <c r="P24" s="37"/>
    </row>
    <row r="25" spans="1:20" x14ac:dyDescent="0.3">
      <c r="A25" s="6"/>
      <c r="B25" s="8"/>
      <c r="C25" s="8"/>
      <c r="D25" s="8"/>
      <c r="E25" s="8"/>
      <c r="F25" s="20"/>
      <c r="I25" s="64" t="s">
        <v>167</v>
      </c>
      <c r="J25" s="65"/>
      <c r="K25" s="66"/>
    </row>
    <row r="26" spans="1:20" ht="15" thickBot="1" x14ac:dyDescent="0.35">
      <c r="A26" s="6"/>
      <c r="B26" s="8"/>
      <c r="C26" s="8"/>
      <c r="D26" s="8"/>
      <c r="E26" s="8"/>
      <c r="F26" s="20"/>
      <c r="I26" s="67"/>
      <c r="J26" s="68"/>
      <c r="K26" s="69"/>
    </row>
    <row r="27" spans="1:20" x14ac:dyDescent="0.3">
      <c r="A27" s="6"/>
      <c r="B27" s="8"/>
      <c r="C27" s="8"/>
      <c r="D27" s="8"/>
      <c r="E27" s="8"/>
      <c r="F27" s="20"/>
    </row>
    <row r="28" spans="1:20" ht="15" thickBot="1" x14ac:dyDescent="0.35">
      <c r="A28" s="44"/>
      <c r="B28" s="45"/>
      <c r="C28" s="45"/>
      <c r="D28" s="45"/>
      <c r="E28" s="45"/>
      <c r="F28" s="46"/>
    </row>
    <row r="29" spans="1:20" x14ac:dyDescent="0.3">
      <c r="A29" s="47" t="s">
        <v>168</v>
      </c>
      <c r="B29" s="3">
        <f>_xlfn.VAR.S(B5:B15)</f>
        <v>90.73431394969694</v>
      </c>
      <c r="C29" s="3"/>
      <c r="D29" s="3"/>
      <c r="E29" s="3" t="s">
        <v>168</v>
      </c>
      <c r="F29" s="5">
        <f>_xlfn.VAR.S(F5:F15)</f>
        <v>812.23303643034126</v>
      </c>
    </row>
    <row r="30" spans="1:20" ht="15" thickBot="1" x14ac:dyDescent="0.35">
      <c r="A30" s="10" t="s">
        <v>155</v>
      </c>
      <c r="B30" s="53">
        <f>AVERAGE(B5:B15)</f>
        <v>21.793745939108913</v>
      </c>
      <c r="C30" s="13"/>
      <c r="D30" s="13"/>
      <c r="E30" s="13" t="s">
        <v>155</v>
      </c>
      <c r="F30" s="52">
        <f>AVERAGE(F5:F15)</f>
        <v>53.677278175508043</v>
      </c>
    </row>
  </sheetData>
  <mergeCells count="2">
    <mergeCell ref="A1:F1"/>
    <mergeCell ref="I25:K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0h</vt:lpstr>
      <vt:lpstr>2h</vt:lpstr>
      <vt:lpstr>summary</vt:lpstr>
      <vt:lpstr>significance0h-2h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Krecsir</dc:creator>
  <cp:lastModifiedBy>Andreas Krecsir</cp:lastModifiedBy>
  <dcterms:created xsi:type="dcterms:W3CDTF">2022-04-20T18:23:01Z</dcterms:created>
  <dcterms:modified xsi:type="dcterms:W3CDTF">2022-06-03T08:32:12Z</dcterms:modified>
</cp:coreProperties>
</file>